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425" windowHeight="11820" activeTab="0"/>
  </bookViews>
  <sheets>
    <sheet name="決算資料" sheetId="1" r:id="rId1"/>
  </sheets>
  <definedNames/>
  <calcPr fullCalcOnLoad="1"/>
</workbook>
</file>

<file path=xl/sharedStrings.xml><?xml version="1.0" encoding="utf-8"?>
<sst xmlns="http://schemas.openxmlformats.org/spreadsheetml/2006/main" count="334" uniqueCount="130">
  <si>
    <t>2009年度</t>
  </si>
  <si>
    <t>会費収入</t>
  </si>
  <si>
    <t>事業収入</t>
  </si>
  <si>
    <t>入会金</t>
  </si>
  <si>
    <t>正会員</t>
  </si>
  <si>
    <t>特別会費</t>
  </si>
  <si>
    <t>研修会員</t>
  </si>
  <si>
    <t>登録料</t>
  </si>
  <si>
    <t>寄付金</t>
  </si>
  <si>
    <t>収入の部</t>
  </si>
  <si>
    <t>補助金</t>
  </si>
  <si>
    <t>助成金</t>
  </si>
  <si>
    <t>計</t>
  </si>
  <si>
    <t>雑収入</t>
  </si>
  <si>
    <t>受取利息</t>
  </si>
  <si>
    <t>預かり金収入</t>
  </si>
  <si>
    <t>本会計預かり金</t>
  </si>
  <si>
    <t>前期繰越収支差額</t>
  </si>
  <si>
    <t>収入合計</t>
  </si>
  <si>
    <t>当期収入合計</t>
  </si>
  <si>
    <t>支出の部</t>
  </si>
  <si>
    <t>会議費</t>
  </si>
  <si>
    <t>委員会運営</t>
  </si>
  <si>
    <t>事業費</t>
  </si>
  <si>
    <t>給料手当</t>
  </si>
  <si>
    <t>通信・発送費</t>
  </si>
  <si>
    <t>インフォメーション関係費</t>
  </si>
  <si>
    <t>消耗品費</t>
  </si>
  <si>
    <t>リース料</t>
  </si>
  <si>
    <t>修繕費</t>
  </si>
  <si>
    <t>印刷製本費</t>
  </si>
  <si>
    <t>水道光熱</t>
  </si>
  <si>
    <t>地代家賃</t>
  </si>
  <si>
    <t>業務委託</t>
  </si>
  <si>
    <t>租税公課</t>
  </si>
  <si>
    <t>事業費支出</t>
  </si>
  <si>
    <t>管理費支出</t>
  </si>
  <si>
    <t>雑支出</t>
  </si>
  <si>
    <t>渉外費支出</t>
  </si>
  <si>
    <t>負担金支出</t>
  </si>
  <si>
    <t>ＪＣＩ会費</t>
  </si>
  <si>
    <t>日本ＪＣ会費</t>
  </si>
  <si>
    <t>地区協議会負担金</t>
  </si>
  <si>
    <t>ブロック協議会負担金</t>
  </si>
  <si>
    <t>国際協力資金</t>
  </si>
  <si>
    <t>日本ＪＣ出向者負担金</t>
  </si>
  <si>
    <t>ＷｅＢｅｌｉｅｖｅ購読料</t>
  </si>
  <si>
    <t>ＪＣ手帳支出</t>
  </si>
  <si>
    <t>繰入金支出</t>
  </si>
  <si>
    <t>基金会計への繰入金</t>
  </si>
  <si>
    <t>預かり金支出</t>
  </si>
  <si>
    <t>当期支出合計</t>
  </si>
  <si>
    <t>次期繰越収支差額</t>
  </si>
  <si>
    <t>支出合計</t>
  </si>
  <si>
    <t>繰入金収入</t>
  </si>
  <si>
    <t>基金会計からの繰入金</t>
  </si>
  <si>
    <t>投資活動支出</t>
  </si>
  <si>
    <t>投資活動収入</t>
  </si>
  <si>
    <t>投資活動</t>
  </si>
  <si>
    <t>事業計画</t>
  </si>
  <si>
    <t>決算</t>
  </si>
  <si>
    <t>定例会の運営</t>
  </si>
  <si>
    <t>2009年度（社）鳥取青年会議所　新年祝賀会懇親会</t>
  </si>
  <si>
    <t>鳥取ＪＣ地域の誇りづくりプロジェクト</t>
  </si>
  <si>
    <t>若草学園施設交流事業</t>
  </si>
  <si>
    <t>内容</t>
  </si>
  <si>
    <t>公益</t>
  </si>
  <si>
    <t>共益</t>
  </si>
  <si>
    <t>事業費合計</t>
  </si>
  <si>
    <t>三分間スピーチ</t>
  </si>
  <si>
    <t>内部褒賞</t>
  </si>
  <si>
    <t>地区発！来る来るリユース大作戦！！</t>
  </si>
  <si>
    <t>若草学園施設交流事業</t>
  </si>
  <si>
    <t>鳥取版ワーキングホリデー</t>
  </si>
  <si>
    <t>地域経済活性化のための「農業ビジネススクール」</t>
  </si>
  <si>
    <t>2008年度（社）鳥取青年会議所 新年祝賀会 式典</t>
  </si>
  <si>
    <t>2008年度（社）鳥取青年会議所 新年祝賀会 懇親会</t>
  </si>
  <si>
    <t>2008年度（社）鳥取青年会議所 卒業式</t>
  </si>
  <si>
    <t>2008年度（社）鳥取青年会議所 卒業式 懇親会</t>
  </si>
  <si>
    <t>（社）鳥取青年会議所 クリスマス家族会</t>
  </si>
  <si>
    <t>第2回合宿DE合同演奏会</t>
  </si>
  <si>
    <t>定例会の運営</t>
  </si>
  <si>
    <t>（社）鳥取青年会議所　創立50周年記念大会に向けての準備</t>
  </si>
  <si>
    <t>「鳥取市長マニフェスト」市民検証・評価大会</t>
  </si>
  <si>
    <t>褒賞</t>
  </si>
  <si>
    <t>２００７年度（社）鳥取青年会議所　新年祝賀会式典</t>
  </si>
  <si>
    <t>２００７年度（社）鳥取青年会議所　新年祝賀会懇親会</t>
  </si>
  <si>
    <t>２００７年度（社）鳥取青年会議所　卒業式典</t>
  </si>
  <si>
    <t>２００７年度（社）鳥取青年会議所　卒業式懇親会</t>
  </si>
  <si>
    <t>（社）鳥取青年会議所クリスマス家族会</t>
  </si>
  <si>
    <t>広報誌発行</t>
  </si>
  <si>
    <t>ホームページの運営</t>
  </si>
  <si>
    <t>全体研修会「家族」の絆ゲーム</t>
  </si>
  <si>
    <t xml:space="preserve">合宿　ＤＥ　合同演奏会　～奏でよう！おもいやりのハーモニー～ </t>
  </si>
  <si>
    <t>若草学園施設交流会</t>
  </si>
  <si>
    <t>きんさい因幡　鳥取自動車道に乗って　in　加西</t>
  </si>
  <si>
    <t>定例会</t>
  </si>
  <si>
    <t>三分間スピーチ</t>
  </si>
  <si>
    <t>三分間スピーチ</t>
  </si>
  <si>
    <t>内部褒賞</t>
  </si>
  <si>
    <t>2009年度（社）鳥取青年会議所　卒業式</t>
  </si>
  <si>
    <t>2009年度（社）鳥取青年会議所　卒業式懇親会</t>
  </si>
  <si>
    <t>（社）鳥取青年会議所　クリスマス家族会</t>
  </si>
  <si>
    <t>創立50周年記念事業「いなば総芝生化大作戦」事業　～久松公園の鳥取方式による芝生化～</t>
  </si>
  <si>
    <t>2009年度（社）鳥取青年会議所　新年祝賀会式典</t>
  </si>
  <si>
    <t>ゲストタイムの運営</t>
  </si>
  <si>
    <t>雑収入</t>
  </si>
  <si>
    <t>キャンプやろうぜ　ＧＯＧＯＧＯ</t>
  </si>
  <si>
    <t>鳥取ＪＣしいたけの森プロジェクト『第1弾　みんなで作ろう！地球を守るしいたけの森の巻』</t>
  </si>
  <si>
    <t>鳥取ＪＣしいたけの森プロジェクト『第2弾　大発見！しいたけの森に住む色々な虫たちの巻』</t>
  </si>
  <si>
    <t>鳥取ＪＣしいたけの森プロジェクト『第3弾　森の恵み！もぎたてしいたけ　ｄｅ　収穫祭の巻』</t>
  </si>
  <si>
    <t>ＪＣ間渉外費</t>
  </si>
  <si>
    <t>鳥取ＪＣ究極の田舎プロジェクトＰａｒｔ1～とっとり暮らし研究会の立上げ～</t>
  </si>
  <si>
    <t>諸渉外費</t>
  </si>
  <si>
    <t>鳥取ＪＣ究極の田舎プロジェクトＰａｒｔ2　ＩＪＵ！ＩＮ　ＴＯＴＴＯＲＩ～選ばれるまち鳥取に向けたフォーラム～</t>
  </si>
  <si>
    <t>慶弔費</t>
  </si>
  <si>
    <t>管理・運営予備費</t>
  </si>
  <si>
    <t>固定資産取得</t>
  </si>
  <si>
    <t>敷金</t>
  </si>
  <si>
    <t>第43回鳥取しゃんしゃん祭への参加　～因幡市民連～</t>
  </si>
  <si>
    <t>社団法人鳥取青年会議所決算資料（2007年度～2009年度）</t>
  </si>
  <si>
    <t>2008年度</t>
  </si>
  <si>
    <t>2007年度</t>
  </si>
  <si>
    <t>鳥取砂丘発　目指せ！砂漠博士　～　ウォークラリー　ｉｎ　乾燥地研究センター　～</t>
  </si>
  <si>
    <t>（公益事業費計）3,041,331÷（支出計）16,150,276＝（公益事業割合）18.84％／（委員会運営費・給料手当・通信・発送費・消耗品費・リース料・地代家賃計）5,969,697×（公益事業割合）0.1884＝（管理費等の配分）1,124,691</t>
  </si>
  <si>
    <t>（公益事業費計）1,151,967÷（支出計）13,638,735＝（公益事業割合）8.45％／（委員会運営費・給料手当・通信・発送費・消耗品費・リース料・地代家賃計）5,259,563×（公益事業割合）0.0845＝（管理費等の配分）444,434</t>
  </si>
  <si>
    <t>（公益事業費計）2,169,711÷（支出計）16,752,598＝（公益事業割合）12.96％／（委員会運営費・給料手当・通信・発送費・消耗品費・リース料・地代家賃計）5,501,258×（公益事業割合）0.1296＝（管理費等の配分）712,964</t>
  </si>
  <si>
    <r>
      <t>（2,169,711+712,964）÷16,752,598＝（2007年度公益事業比率）</t>
    </r>
    <r>
      <rPr>
        <sz val="14"/>
        <rFont val="ＭＳ Ｐ明朝"/>
        <family val="1"/>
      </rPr>
      <t>17.21％</t>
    </r>
  </si>
  <si>
    <r>
      <t>（1,151,967+444,434）÷13,638,735＝（2008年度公益事業比率）</t>
    </r>
    <r>
      <rPr>
        <sz val="14"/>
        <rFont val="ＭＳ Ｐ明朝"/>
        <family val="1"/>
      </rPr>
      <t>11.71％</t>
    </r>
  </si>
  <si>
    <r>
      <t>（3,041,331+1,124,691）÷16,150,276＝（2009年度公益事業比率）</t>
    </r>
    <r>
      <rPr>
        <sz val="14"/>
        <rFont val="ＭＳ Ｐ明朝"/>
        <family val="1"/>
      </rPr>
      <t>25.80％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</si>
</sst>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8">
    <font>
      <sz val="11"/>
      <name val="ＤＦＰ華康明朝体W5"/>
      <family val="1"/>
    </font>
    <font>
      <sz val="11"/>
      <name val="ＭＳ Ｐ明朝"/>
      <family val="1"/>
    </font>
    <font>
      <sz val="6"/>
      <name val="ＤＦＰ華康明朝体W5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 topLeftCell="A13">
      <selection activeCell="Y23" sqref="Y23:AA25"/>
    </sheetView>
  </sheetViews>
  <sheetFormatPr defaultColWidth="8.796875" defaultRowHeight="15" customHeight="1"/>
  <cols>
    <col min="1" max="1" width="8.69921875" style="3" customWidth="1"/>
    <col min="2" max="2" width="12.69921875" style="3" customWidth="1"/>
    <col min="3" max="3" width="8.69921875" style="4" customWidth="1"/>
    <col min="4" max="4" width="8.69921875" style="3" customWidth="1"/>
    <col min="5" max="5" width="12.69921875" style="3" customWidth="1"/>
    <col min="6" max="6" width="8.69921875" style="4" customWidth="1"/>
    <col min="7" max="7" width="40.69921875" style="5" customWidth="1"/>
    <col min="8" max="8" width="8.69921875" style="3" customWidth="1"/>
    <col min="9" max="9" width="4.69921875" style="3" customWidth="1"/>
    <col min="10" max="10" width="8.69921875" style="3" customWidth="1"/>
    <col min="11" max="11" width="12.69921875" style="3" customWidth="1"/>
    <col min="12" max="12" width="8.69921875" style="4" customWidth="1"/>
    <col min="13" max="13" width="8.69921875" style="3" customWidth="1"/>
    <col min="14" max="14" width="12.69921875" style="3" customWidth="1"/>
    <col min="15" max="15" width="8.69921875" style="4" customWidth="1"/>
    <col min="16" max="16" width="40.69921875" style="5" customWidth="1"/>
    <col min="17" max="17" width="8.69921875" style="3" customWidth="1"/>
    <col min="18" max="18" width="4.69921875" style="3" customWidth="1"/>
    <col min="19" max="19" width="8.69921875" style="3" customWidth="1"/>
    <col min="20" max="20" width="12.69921875" style="3" customWidth="1"/>
    <col min="21" max="21" width="8.69921875" style="4" customWidth="1"/>
    <col min="22" max="22" width="8.69921875" style="3" customWidth="1"/>
    <col min="23" max="23" width="12.69921875" style="3" customWidth="1"/>
    <col min="24" max="24" width="8.69921875" style="4" customWidth="1"/>
    <col min="25" max="25" width="40.69921875" style="5" customWidth="1"/>
    <col min="26" max="26" width="8.69921875" style="3" customWidth="1"/>
    <col min="27" max="27" width="4.69921875" style="3" customWidth="1"/>
    <col min="28" max="16384" width="8.8984375" style="3" customWidth="1"/>
  </cols>
  <sheetData>
    <row r="1" spans="1:27" ht="1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25" t="s">
        <v>121</v>
      </c>
      <c r="K1" s="26"/>
      <c r="L1" s="26"/>
      <c r="M1" s="26"/>
      <c r="N1" s="26"/>
      <c r="O1" s="26"/>
      <c r="P1" s="26"/>
      <c r="Q1" s="26"/>
      <c r="R1" s="27"/>
      <c r="S1" s="25" t="s">
        <v>122</v>
      </c>
      <c r="T1" s="26"/>
      <c r="U1" s="26"/>
      <c r="V1" s="26"/>
      <c r="W1" s="26"/>
      <c r="X1" s="26"/>
      <c r="Y1" s="26"/>
      <c r="Z1" s="26"/>
      <c r="AA1" s="27"/>
    </row>
    <row r="2" spans="1:27" ht="15" customHeight="1">
      <c r="A2" s="18"/>
      <c r="B2" s="18"/>
      <c r="C2" s="18"/>
      <c r="D2" s="18"/>
      <c r="E2" s="18"/>
      <c r="F2" s="18"/>
      <c r="G2" s="18"/>
      <c r="H2" s="18"/>
      <c r="I2" s="18"/>
      <c r="J2" s="32" t="s">
        <v>9</v>
      </c>
      <c r="K2" s="33"/>
      <c r="L2" s="34"/>
      <c r="M2" s="32" t="s">
        <v>20</v>
      </c>
      <c r="N2" s="33"/>
      <c r="O2" s="34"/>
      <c r="P2" s="6" t="s">
        <v>59</v>
      </c>
      <c r="Q2" s="6" t="s">
        <v>60</v>
      </c>
      <c r="R2" s="6" t="s">
        <v>65</v>
      </c>
      <c r="S2" s="32" t="s">
        <v>9</v>
      </c>
      <c r="T2" s="33"/>
      <c r="U2" s="34"/>
      <c r="V2" s="32" t="s">
        <v>20</v>
      </c>
      <c r="W2" s="33"/>
      <c r="X2" s="34"/>
      <c r="Y2" s="6" t="s">
        <v>59</v>
      </c>
      <c r="Z2" s="6" t="s">
        <v>60</v>
      </c>
      <c r="AA2" s="6" t="s">
        <v>65</v>
      </c>
    </row>
    <row r="3" spans="1:27" ht="15" customHeight="1">
      <c r="A3" s="25" t="s">
        <v>0</v>
      </c>
      <c r="B3" s="26"/>
      <c r="C3" s="26"/>
      <c r="D3" s="26"/>
      <c r="E3" s="26"/>
      <c r="F3" s="26"/>
      <c r="G3" s="26"/>
      <c r="H3" s="26"/>
      <c r="I3" s="27"/>
      <c r="J3" s="7" t="s">
        <v>1</v>
      </c>
      <c r="K3" s="7" t="s">
        <v>3</v>
      </c>
      <c r="L3" s="8">
        <v>330000</v>
      </c>
      <c r="M3" s="7" t="s">
        <v>35</v>
      </c>
      <c r="N3" s="7" t="s">
        <v>23</v>
      </c>
      <c r="O3" s="8">
        <v>3946658</v>
      </c>
      <c r="P3" s="7" t="s">
        <v>81</v>
      </c>
      <c r="Q3" s="8">
        <v>594180</v>
      </c>
      <c r="R3" s="9" t="s">
        <v>67</v>
      </c>
      <c r="S3" s="7" t="s">
        <v>1</v>
      </c>
      <c r="T3" s="7" t="s">
        <v>3</v>
      </c>
      <c r="U3" s="8">
        <v>330000</v>
      </c>
      <c r="V3" s="7" t="s">
        <v>35</v>
      </c>
      <c r="W3" s="7" t="s">
        <v>23</v>
      </c>
      <c r="X3" s="8">
        <v>5700334</v>
      </c>
      <c r="Y3" s="7" t="s">
        <v>84</v>
      </c>
      <c r="Z3" s="8">
        <v>36500</v>
      </c>
      <c r="AA3" s="9" t="s">
        <v>67</v>
      </c>
    </row>
    <row r="4" spans="1:27" ht="15" customHeight="1">
      <c r="A4" s="32" t="s">
        <v>9</v>
      </c>
      <c r="B4" s="33"/>
      <c r="C4" s="34"/>
      <c r="D4" s="32" t="s">
        <v>20</v>
      </c>
      <c r="E4" s="33"/>
      <c r="F4" s="34"/>
      <c r="G4" s="6" t="s">
        <v>59</v>
      </c>
      <c r="H4" s="6" t="s">
        <v>60</v>
      </c>
      <c r="I4" s="6" t="s">
        <v>65</v>
      </c>
      <c r="J4" s="7"/>
      <c r="K4" s="7" t="s">
        <v>4</v>
      </c>
      <c r="L4" s="8">
        <v>9360000</v>
      </c>
      <c r="M4" s="7"/>
      <c r="N4" s="7" t="s">
        <v>22</v>
      </c>
      <c r="O4" s="15">
        <v>350852</v>
      </c>
      <c r="P4" s="7" t="s">
        <v>69</v>
      </c>
      <c r="Q4" s="8">
        <v>6105</v>
      </c>
      <c r="R4" s="9" t="s">
        <v>67</v>
      </c>
      <c r="S4" s="7"/>
      <c r="T4" s="7" t="s">
        <v>4</v>
      </c>
      <c r="U4" s="8">
        <v>10560000</v>
      </c>
      <c r="V4" s="7"/>
      <c r="W4" s="7" t="s">
        <v>22</v>
      </c>
      <c r="X4" s="15">
        <v>384009</v>
      </c>
      <c r="Y4" s="7" t="s">
        <v>86</v>
      </c>
      <c r="Z4" s="8">
        <v>572500</v>
      </c>
      <c r="AA4" s="9" t="s">
        <v>67</v>
      </c>
    </row>
    <row r="5" spans="1:27" ht="15" customHeight="1">
      <c r="A5" s="7" t="s">
        <v>1</v>
      </c>
      <c r="B5" s="7" t="s">
        <v>3</v>
      </c>
      <c r="C5" s="8">
        <v>510000</v>
      </c>
      <c r="D5" s="7" t="s">
        <v>35</v>
      </c>
      <c r="E5" s="7" t="s">
        <v>23</v>
      </c>
      <c r="F5" s="8">
        <v>5803859</v>
      </c>
      <c r="G5" s="1" t="s">
        <v>98</v>
      </c>
      <c r="H5" s="2">
        <v>1260</v>
      </c>
      <c r="I5" s="6" t="s">
        <v>67</v>
      </c>
      <c r="J5" s="7"/>
      <c r="K5" s="7" t="s">
        <v>5</v>
      </c>
      <c r="L5" s="8">
        <v>200000</v>
      </c>
      <c r="M5" s="10"/>
      <c r="N5" s="11" t="s">
        <v>12</v>
      </c>
      <c r="O5" s="12">
        <f>SUM(O3:O4)</f>
        <v>4297510</v>
      </c>
      <c r="P5" s="1" t="s">
        <v>70</v>
      </c>
      <c r="Q5" s="2">
        <v>13072</v>
      </c>
      <c r="R5" s="6" t="s">
        <v>67</v>
      </c>
      <c r="S5" s="7"/>
      <c r="T5" s="7" t="s">
        <v>5</v>
      </c>
      <c r="U5" s="8">
        <v>240000</v>
      </c>
      <c r="V5" s="10"/>
      <c r="W5" s="11" t="s">
        <v>12</v>
      </c>
      <c r="X5" s="12">
        <f>SUM(X3:X4)</f>
        <v>6084343</v>
      </c>
      <c r="Y5" s="7" t="s">
        <v>87</v>
      </c>
      <c r="Z5" s="8">
        <v>247983</v>
      </c>
      <c r="AA5" s="9" t="s">
        <v>67</v>
      </c>
    </row>
    <row r="6" spans="1:27" ht="15" customHeight="1">
      <c r="A6" s="7"/>
      <c r="B6" s="7" t="s">
        <v>4</v>
      </c>
      <c r="C6" s="8">
        <v>8400000</v>
      </c>
      <c r="D6" s="7"/>
      <c r="E6" s="16" t="s">
        <v>22</v>
      </c>
      <c r="F6" s="15">
        <v>353630</v>
      </c>
      <c r="G6" s="1" t="s">
        <v>99</v>
      </c>
      <c r="H6" s="2">
        <v>12008</v>
      </c>
      <c r="I6" s="6" t="s">
        <v>67</v>
      </c>
      <c r="J6" s="7"/>
      <c r="K6" s="7" t="s">
        <v>6</v>
      </c>
      <c r="L6" s="8">
        <v>1080000</v>
      </c>
      <c r="M6" s="7" t="s">
        <v>36</v>
      </c>
      <c r="N6" s="7" t="s">
        <v>24</v>
      </c>
      <c r="O6" s="15">
        <v>2967535</v>
      </c>
      <c r="P6" s="7" t="s">
        <v>76</v>
      </c>
      <c r="Q6" s="8">
        <v>536500</v>
      </c>
      <c r="R6" s="6" t="s">
        <v>67</v>
      </c>
      <c r="S6" s="7"/>
      <c r="T6" s="7" t="s">
        <v>6</v>
      </c>
      <c r="U6" s="8">
        <v>1020000</v>
      </c>
      <c r="V6" s="7" t="s">
        <v>36</v>
      </c>
      <c r="W6" s="7" t="s">
        <v>24</v>
      </c>
      <c r="X6" s="15">
        <v>3008893</v>
      </c>
      <c r="Y6" s="7" t="s">
        <v>88</v>
      </c>
      <c r="Z6" s="8">
        <v>445171</v>
      </c>
      <c r="AA6" s="9" t="s">
        <v>67</v>
      </c>
    </row>
    <row r="7" spans="1:27" ht="15" customHeight="1">
      <c r="A7" s="7"/>
      <c r="B7" s="7" t="s">
        <v>5</v>
      </c>
      <c r="C7" s="8">
        <v>120000</v>
      </c>
      <c r="D7" s="10"/>
      <c r="E7" s="11" t="s">
        <v>12</v>
      </c>
      <c r="F7" s="12">
        <f>SUM(F5:F6)</f>
        <v>6157489</v>
      </c>
      <c r="G7" s="1" t="s">
        <v>61</v>
      </c>
      <c r="H7" s="2">
        <v>629975</v>
      </c>
      <c r="I7" s="6" t="s">
        <v>67</v>
      </c>
      <c r="J7" s="10"/>
      <c r="K7" s="11" t="s">
        <v>12</v>
      </c>
      <c r="L7" s="12">
        <f>SUM(L3:L6)</f>
        <v>10970000</v>
      </c>
      <c r="M7" s="7"/>
      <c r="N7" s="7" t="s">
        <v>21</v>
      </c>
      <c r="O7" s="8">
        <v>299162</v>
      </c>
      <c r="P7" s="7" t="s">
        <v>77</v>
      </c>
      <c r="Q7" s="8">
        <v>217485</v>
      </c>
      <c r="R7" s="9" t="s">
        <v>67</v>
      </c>
      <c r="S7" s="10"/>
      <c r="T7" s="11" t="s">
        <v>12</v>
      </c>
      <c r="U7" s="12">
        <f>SUM(U3:U6)</f>
        <v>12150000</v>
      </c>
      <c r="V7" s="7"/>
      <c r="W7" s="7" t="s">
        <v>21</v>
      </c>
      <c r="X7" s="8">
        <v>357415</v>
      </c>
      <c r="Y7" s="7" t="s">
        <v>89</v>
      </c>
      <c r="Z7" s="8">
        <v>1098316</v>
      </c>
      <c r="AA7" s="9" t="s">
        <v>67</v>
      </c>
    </row>
    <row r="8" spans="1:27" ht="15" customHeight="1">
      <c r="A8" s="7"/>
      <c r="B8" s="7" t="s">
        <v>6</v>
      </c>
      <c r="C8" s="8">
        <v>2100000</v>
      </c>
      <c r="D8" s="7" t="s">
        <v>36</v>
      </c>
      <c r="E8" s="16" t="s">
        <v>24</v>
      </c>
      <c r="F8" s="15">
        <v>3019266</v>
      </c>
      <c r="G8" s="1" t="s">
        <v>62</v>
      </c>
      <c r="H8" s="2">
        <v>572500</v>
      </c>
      <c r="I8" s="6" t="s">
        <v>67</v>
      </c>
      <c r="J8" s="7" t="s">
        <v>2</v>
      </c>
      <c r="K8" s="7" t="s">
        <v>7</v>
      </c>
      <c r="L8" s="8">
        <v>1753800</v>
      </c>
      <c r="M8" s="7"/>
      <c r="N8" s="7" t="s">
        <v>25</v>
      </c>
      <c r="O8" s="15">
        <v>368052</v>
      </c>
      <c r="P8" s="7" t="s">
        <v>78</v>
      </c>
      <c r="Q8" s="8">
        <v>410649</v>
      </c>
      <c r="R8" s="9" t="s">
        <v>67</v>
      </c>
      <c r="S8" s="7" t="s">
        <v>2</v>
      </c>
      <c r="T8" s="7" t="s">
        <v>7</v>
      </c>
      <c r="U8" s="8">
        <v>1814487</v>
      </c>
      <c r="V8" s="7"/>
      <c r="W8" s="7" t="s">
        <v>25</v>
      </c>
      <c r="X8" s="15">
        <v>413974</v>
      </c>
      <c r="Y8" s="7" t="s">
        <v>97</v>
      </c>
      <c r="Z8" s="8">
        <v>8030</v>
      </c>
      <c r="AA8" s="9" t="s">
        <v>67</v>
      </c>
    </row>
    <row r="9" spans="1:27" ht="15" customHeight="1">
      <c r="A9" s="10"/>
      <c r="B9" s="11" t="s">
        <v>12</v>
      </c>
      <c r="C9" s="12">
        <f>SUM(C5:C8)</f>
        <v>11130000</v>
      </c>
      <c r="D9" s="7"/>
      <c r="E9" s="1" t="s">
        <v>21</v>
      </c>
      <c r="F9" s="17">
        <v>77040</v>
      </c>
      <c r="G9" s="1" t="s">
        <v>100</v>
      </c>
      <c r="H9" s="2">
        <v>146653</v>
      </c>
      <c r="I9" s="6" t="s">
        <v>67</v>
      </c>
      <c r="J9" s="7"/>
      <c r="K9" s="7" t="s">
        <v>8</v>
      </c>
      <c r="L9" s="8">
        <v>0</v>
      </c>
      <c r="M9" s="7"/>
      <c r="N9" s="7" t="s">
        <v>27</v>
      </c>
      <c r="O9" s="15">
        <v>617936</v>
      </c>
      <c r="P9" s="7" t="s">
        <v>79</v>
      </c>
      <c r="Q9" s="8">
        <v>1016700</v>
      </c>
      <c r="R9" s="9" t="s">
        <v>67</v>
      </c>
      <c r="S9" s="7"/>
      <c r="T9" s="7" t="s">
        <v>8</v>
      </c>
      <c r="U9" s="8">
        <v>0</v>
      </c>
      <c r="V9" s="7"/>
      <c r="W9" s="7" t="s">
        <v>27</v>
      </c>
      <c r="X9" s="15">
        <v>739194</v>
      </c>
      <c r="Y9" s="7" t="s">
        <v>92</v>
      </c>
      <c r="Z9" s="8">
        <v>193083</v>
      </c>
      <c r="AA9" s="9" t="s">
        <v>67</v>
      </c>
    </row>
    <row r="10" spans="1:27" ht="15" customHeight="1">
      <c r="A10" s="7" t="s">
        <v>2</v>
      </c>
      <c r="B10" s="7" t="s">
        <v>7</v>
      </c>
      <c r="C10" s="8">
        <v>2000600</v>
      </c>
      <c r="D10" s="7"/>
      <c r="E10" s="16" t="s">
        <v>25</v>
      </c>
      <c r="F10" s="15">
        <v>418710</v>
      </c>
      <c r="G10" s="1" t="s">
        <v>101</v>
      </c>
      <c r="H10" s="2">
        <v>443006</v>
      </c>
      <c r="I10" s="6" t="s">
        <v>67</v>
      </c>
      <c r="J10" s="7"/>
      <c r="K10" s="7" t="s">
        <v>10</v>
      </c>
      <c r="L10" s="8">
        <v>359386</v>
      </c>
      <c r="M10" s="7"/>
      <c r="N10" s="7" t="s">
        <v>28</v>
      </c>
      <c r="O10" s="15">
        <v>257040</v>
      </c>
      <c r="P10" s="11" t="s">
        <v>12</v>
      </c>
      <c r="Q10" s="13">
        <f>SUM(Q3:Q9)</f>
        <v>2794691</v>
      </c>
      <c r="R10" s="14"/>
      <c r="S10" s="7"/>
      <c r="T10" s="7" t="s">
        <v>10</v>
      </c>
      <c r="U10" s="8">
        <v>80000</v>
      </c>
      <c r="V10" s="7"/>
      <c r="W10" s="7" t="s">
        <v>28</v>
      </c>
      <c r="X10" s="15">
        <v>257040</v>
      </c>
      <c r="Y10" s="7" t="s">
        <v>96</v>
      </c>
      <c r="Z10" s="8">
        <v>929040</v>
      </c>
      <c r="AA10" s="9" t="s">
        <v>67</v>
      </c>
    </row>
    <row r="11" spans="1:27" ht="15" customHeight="1">
      <c r="A11" s="7"/>
      <c r="B11" s="7" t="s">
        <v>8</v>
      </c>
      <c r="C11" s="8">
        <v>369275</v>
      </c>
      <c r="D11" s="7"/>
      <c r="E11" s="16" t="s">
        <v>27</v>
      </c>
      <c r="F11" s="15">
        <v>613015</v>
      </c>
      <c r="G11" s="1" t="s">
        <v>102</v>
      </c>
      <c r="H11" s="2">
        <v>957126</v>
      </c>
      <c r="I11" s="6" t="s">
        <v>67</v>
      </c>
      <c r="J11" s="7"/>
      <c r="K11" s="7" t="s">
        <v>11</v>
      </c>
      <c r="L11" s="8">
        <v>0</v>
      </c>
      <c r="M11" s="7"/>
      <c r="N11" s="7" t="s">
        <v>30</v>
      </c>
      <c r="O11" s="8">
        <v>511800</v>
      </c>
      <c r="P11" s="7" t="s">
        <v>82</v>
      </c>
      <c r="Q11" s="8">
        <v>146560</v>
      </c>
      <c r="R11" s="9" t="s">
        <v>66</v>
      </c>
      <c r="S11" s="7"/>
      <c r="T11" s="7" t="s">
        <v>11</v>
      </c>
      <c r="U11" s="8">
        <v>0</v>
      </c>
      <c r="V11" s="7"/>
      <c r="W11" s="7" t="s">
        <v>30</v>
      </c>
      <c r="X11" s="8">
        <v>589685</v>
      </c>
      <c r="Y11" s="11" t="s">
        <v>12</v>
      </c>
      <c r="Z11" s="13">
        <f>SUM(Z3:Z10)</f>
        <v>3530623</v>
      </c>
      <c r="AA11" s="14"/>
    </row>
    <row r="12" spans="1:27" ht="15" customHeight="1">
      <c r="A12" s="7"/>
      <c r="B12" s="7" t="s">
        <v>10</v>
      </c>
      <c r="C12" s="8">
        <v>1326792</v>
      </c>
      <c r="D12" s="7"/>
      <c r="E12" s="16" t="s">
        <v>28</v>
      </c>
      <c r="F12" s="15">
        <v>293580</v>
      </c>
      <c r="G12" s="11" t="s">
        <v>12</v>
      </c>
      <c r="H12" s="13">
        <f>SUM(H5:H11)</f>
        <v>2762528</v>
      </c>
      <c r="I12" s="14"/>
      <c r="J12" s="10"/>
      <c r="K12" s="11" t="s">
        <v>12</v>
      </c>
      <c r="L12" s="12">
        <f>SUM(L8:L11)</f>
        <v>2113186</v>
      </c>
      <c r="M12" s="7"/>
      <c r="N12" s="7" t="s">
        <v>31</v>
      </c>
      <c r="O12" s="8">
        <v>121068</v>
      </c>
      <c r="P12" s="7" t="s">
        <v>75</v>
      </c>
      <c r="Q12" s="8">
        <v>151790</v>
      </c>
      <c r="R12" s="9" t="s">
        <v>66</v>
      </c>
      <c r="S12" s="10"/>
      <c r="T12" s="11" t="s">
        <v>12</v>
      </c>
      <c r="U12" s="12">
        <f>SUM(U8:U11)</f>
        <v>1894487</v>
      </c>
      <c r="V12" s="7"/>
      <c r="W12" s="7" t="s">
        <v>31</v>
      </c>
      <c r="X12" s="8">
        <v>105709</v>
      </c>
      <c r="Y12" s="7" t="s">
        <v>83</v>
      </c>
      <c r="Z12" s="8">
        <v>554000</v>
      </c>
      <c r="AA12" s="9" t="s">
        <v>66</v>
      </c>
    </row>
    <row r="13" spans="1:27" ht="15" customHeight="1">
      <c r="A13" s="7"/>
      <c r="B13" s="7" t="s">
        <v>11</v>
      </c>
      <c r="C13" s="8">
        <v>0</v>
      </c>
      <c r="D13" s="7"/>
      <c r="E13" s="7" t="s">
        <v>29</v>
      </c>
      <c r="F13" s="8">
        <v>9450</v>
      </c>
      <c r="G13" s="23" t="s">
        <v>103</v>
      </c>
      <c r="H13" s="21">
        <v>482420</v>
      </c>
      <c r="I13" s="19" t="s">
        <v>66</v>
      </c>
      <c r="J13" s="7" t="s">
        <v>13</v>
      </c>
      <c r="K13" s="7" t="s">
        <v>14</v>
      </c>
      <c r="L13" s="8">
        <v>6139</v>
      </c>
      <c r="M13" s="7"/>
      <c r="N13" s="7" t="s">
        <v>32</v>
      </c>
      <c r="O13" s="15">
        <v>698148</v>
      </c>
      <c r="P13" s="7" t="s">
        <v>80</v>
      </c>
      <c r="Q13" s="8">
        <v>546263</v>
      </c>
      <c r="R13" s="9" t="s">
        <v>66</v>
      </c>
      <c r="S13" s="7" t="s">
        <v>13</v>
      </c>
      <c r="T13" s="7" t="s">
        <v>14</v>
      </c>
      <c r="U13" s="8">
        <v>5246</v>
      </c>
      <c r="V13" s="7"/>
      <c r="W13" s="7" t="s">
        <v>32</v>
      </c>
      <c r="X13" s="15">
        <v>698148</v>
      </c>
      <c r="Y13" s="7" t="s">
        <v>85</v>
      </c>
      <c r="Z13" s="8">
        <v>151160</v>
      </c>
      <c r="AA13" s="9" t="s">
        <v>66</v>
      </c>
    </row>
    <row r="14" spans="1:27" ht="15" customHeight="1">
      <c r="A14" s="10"/>
      <c r="B14" s="11" t="s">
        <v>12</v>
      </c>
      <c r="C14" s="12">
        <f>SUM(C10:C13)</f>
        <v>3696667</v>
      </c>
      <c r="D14" s="7"/>
      <c r="E14" s="7" t="s">
        <v>30</v>
      </c>
      <c r="F14" s="8">
        <v>412810</v>
      </c>
      <c r="G14" s="24"/>
      <c r="H14" s="22"/>
      <c r="I14" s="20"/>
      <c r="J14" s="7"/>
      <c r="K14" s="7" t="s">
        <v>106</v>
      </c>
      <c r="L14" s="8">
        <v>334345</v>
      </c>
      <c r="M14" s="7"/>
      <c r="N14" s="7" t="s">
        <v>33</v>
      </c>
      <c r="O14" s="8">
        <v>61020</v>
      </c>
      <c r="P14" s="7" t="s">
        <v>71</v>
      </c>
      <c r="Q14" s="8">
        <v>118772</v>
      </c>
      <c r="R14" s="9" t="s">
        <v>66</v>
      </c>
      <c r="S14" s="7"/>
      <c r="T14" s="7" t="s">
        <v>106</v>
      </c>
      <c r="U14" s="8">
        <v>216957</v>
      </c>
      <c r="V14" s="7"/>
      <c r="W14" s="7" t="s">
        <v>33</v>
      </c>
      <c r="X14" s="8">
        <v>53000</v>
      </c>
      <c r="Y14" s="7" t="s">
        <v>90</v>
      </c>
      <c r="Z14" s="8">
        <v>277200</v>
      </c>
      <c r="AA14" s="9" t="s">
        <v>66</v>
      </c>
    </row>
    <row r="15" spans="1:27" ht="15" customHeight="1">
      <c r="A15" s="7" t="s">
        <v>13</v>
      </c>
      <c r="B15" s="7" t="s">
        <v>14</v>
      </c>
      <c r="C15" s="8">
        <v>3276</v>
      </c>
      <c r="D15" s="7"/>
      <c r="E15" s="7" t="s">
        <v>31</v>
      </c>
      <c r="F15" s="8">
        <v>138529</v>
      </c>
      <c r="G15" s="1" t="s">
        <v>104</v>
      </c>
      <c r="H15" s="2">
        <v>180871</v>
      </c>
      <c r="I15" s="6" t="s">
        <v>66</v>
      </c>
      <c r="J15" s="10"/>
      <c r="K15" s="11" t="s">
        <v>12</v>
      </c>
      <c r="L15" s="12">
        <f>SUM(L13:L14)</f>
        <v>340484</v>
      </c>
      <c r="M15" s="7"/>
      <c r="N15" s="7" t="s">
        <v>26</v>
      </c>
      <c r="O15" s="8">
        <v>256410</v>
      </c>
      <c r="P15" s="7" t="s">
        <v>72</v>
      </c>
      <c r="Q15" s="8">
        <v>12932</v>
      </c>
      <c r="R15" s="9" t="s">
        <v>66</v>
      </c>
      <c r="S15" s="10"/>
      <c r="T15" s="11" t="s">
        <v>12</v>
      </c>
      <c r="U15" s="12">
        <f>SUM(U13:U14)</f>
        <v>222203</v>
      </c>
      <c r="V15" s="7"/>
      <c r="W15" s="7" t="s">
        <v>34</v>
      </c>
      <c r="X15" s="8">
        <v>85100</v>
      </c>
      <c r="Y15" s="7" t="s">
        <v>91</v>
      </c>
      <c r="Z15" s="8">
        <v>294000</v>
      </c>
      <c r="AA15" s="9" t="s">
        <v>66</v>
      </c>
    </row>
    <row r="16" spans="1:27" ht="15" customHeight="1">
      <c r="A16" s="7"/>
      <c r="B16" s="7" t="s">
        <v>106</v>
      </c>
      <c r="C16" s="8">
        <v>823000</v>
      </c>
      <c r="D16" s="7"/>
      <c r="E16" s="16" t="s">
        <v>32</v>
      </c>
      <c r="F16" s="15">
        <v>1271496</v>
      </c>
      <c r="G16" s="1" t="s">
        <v>105</v>
      </c>
      <c r="H16" s="2">
        <v>9000</v>
      </c>
      <c r="I16" s="6" t="s">
        <v>66</v>
      </c>
      <c r="J16" s="7" t="s">
        <v>54</v>
      </c>
      <c r="K16" s="7" t="s">
        <v>55</v>
      </c>
      <c r="L16" s="8">
        <v>1374738</v>
      </c>
      <c r="M16" s="7"/>
      <c r="N16" s="7" t="s">
        <v>34</v>
      </c>
      <c r="O16" s="8">
        <v>86580</v>
      </c>
      <c r="P16" s="7" t="s">
        <v>73</v>
      </c>
      <c r="Q16" s="8">
        <v>142470</v>
      </c>
      <c r="R16" s="9" t="s">
        <v>66</v>
      </c>
      <c r="S16" s="7" t="s">
        <v>54</v>
      </c>
      <c r="T16" s="7" t="s">
        <v>55</v>
      </c>
      <c r="U16" s="8">
        <v>19052</v>
      </c>
      <c r="V16" s="10"/>
      <c r="W16" s="11" t="s">
        <v>12</v>
      </c>
      <c r="X16" s="12">
        <f>SUM(X6:X15)</f>
        <v>6308158</v>
      </c>
      <c r="Y16" s="7" t="s">
        <v>93</v>
      </c>
      <c r="Z16" s="8">
        <v>338230</v>
      </c>
      <c r="AA16" s="9" t="s">
        <v>66</v>
      </c>
    </row>
    <row r="17" spans="1:27" ht="15" customHeight="1">
      <c r="A17" s="10"/>
      <c r="B17" s="11" t="s">
        <v>12</v>
      </c>
      <c r="C17" s="12">
        <f>SUM(C15:C16)</f>
        <v>826276</v>
      </c>
      <c r="D17" s="7"/>
      <c r="E17" s="7" t="s">
        <v>33</v>
      </c>
      <c r="F17" s="8">
        <v>59500</v>
      </c>
      <c r="G17" s="1" t="s">
        <v>64</v>
      </c>
      <c r="H17" s="2">
        <v>16105</v>
      </c>
      <c r="I17" s="6" t="s">
        <v>66</v>
      </c>
      <c r="J17" s="10"/>
      <c r="K17" s="11" t="s">
        <v>12</v>
      </c>
      <c r="L17" s="12">
        <f>SUM(L16)</f>
        <v>1374738</v>
      </c>
      <c r="M17" s="10"/>
      <c r="N17" s="11" t="s">
        <v>12</v>
      </c>
      <c r="O17" s="12">
        <f>SUM(O6:O16)</f>
        <v>6244751</v>
      </c>
      <c r="P17" s="7" t="s">
        <v>74</v>
      </c>
      <c r="Q17" s="8">
        <v>33180</v>
      </c>
      <c r="R17" s="9" t="s">
        <v>66</v>
      </c>
      <c r="S17" s="10"/>
      <c r="T17" s="11" t="s">
        <v>12</v>
      </c>
      <c r="U17" s="12">
        <f>SUM(U16)</f>
        <v>19052</v>
      </c>
      <c r="V17" s="7" t="s">
        <v>38</v>
      </c>
      <c r="W17" s="7" t="s">
        <v>111</v>
      </c>
      <c r="X17" s="8">
        <v>158896</v>
      </c>
      <c r="Y17" s="7" t="s">
        <v>94</v>
      </c>
      <c r="Z17" s="8">
        <v>13340</v>
      </c>
      <c r="AA17" s="9" t="s">
        <v>66</v>
      </c>
    </row>
    <row r="18" spans="1:27" ht="15" customHeight="1">
      <c r="A18" s="7" t="s">
        <v>15</v>
      </c>
      <c r="B18" s="7" t="s">
        <v>16</v>
      </c>
      <c r="C18" s="8">
        <v>586100</v>
      </c>
      <c r="D18" s="7"/>
      <c r="E18" s="7" t="s">
        <v>26</v>
      </c>
      <c r="F18" s="8">
        <v>329910</v>
      </c>
      <c r="G18" s="1" t="s">
        <v>107</v>
      </c>
      <c r="H18" s="2">
        <v>575924</v>
      </c>
      <c r="I18" s="6" t="s">
        <v>66</v>
      </c>
      <c r="J18" s="7" t="s">
        <v>15</v>
      </c>
      <c r="K18" s="7" t="s">
        <v>16</v>
      </c>
      <c r="L18" s="8">
        <v>849797</v>
      </c>
      <c r="M18" s="7" t="s">
        <v>38</v>
      </c>
      <c r="N18" s="7" t="s">
        <v>111</v>
      </c>
      <c r="O18" s="8">
        <v>185060</v>
      </c>
      <c r="P18" s="11" t="s">
        <v>12</v>
      </c>
      <c r="Q18" s="13">
        <f>SUM(Q11:Q17)</f>
        <v>1151967</v>
      </c>
      <c r="R18" s="14"/>
      <c r="S18" s="7" t="s">
        <v>15</v>
      </c>
      <c r="T18" s="7" t="s">
        <v>16</v>
      </c>
      <c r="U18" s="8">
        <v>1743325</v>
      </c>
      <c r="V18" s="7"/>
      <c r="W18" s="7" t="s">
        <v>113</v>
      </c>
      <c r="X18" s="8">
        <v>116600</v>
      </c>
      <c r="Y18" s="7" t="s">
        <v>95</v>
      </c>
      <c r="Z18" s="8">
        <v>327176</v>
      </c>
      <c r="AA18" s="9" t="s">
        <v>66</v>
      </c>
    </row>
    <row r="19" spans="1:27" ht="15" customHeight="1">
      <c r="A19" s="10"/>
      <c r="B19" s="11" t="s">
        <v>12</v>
      </c>
      <c r="C19" s="12">
        <f>SUM(C18)</f>
        <v>586100</v>
      </c>
      <c r="D19" s="7"/>
      <c r="E19" s="7" t="s">
        <v>34</v>
      </c>
      <c r="F19" s="8">
        <v>88100</v>
      </c>
      <c r="G19" s="1" t="s">
        <v>63</v>
      </c>
      <c r="H19" s="2">
        <v>531080</v>
      </c>
      <c r="I19" s="6" t="s">
        <v>66</v>
      </c>
      <c r="J19" s="10"/>
      <c r="K19" s="11" t="s">
        <v>12</v>
      </c>
      <c r="L19" s="12">
        <f>SUM(L18)</f>
        <v>849797</v>
      </c>
      <c r="M19" s="7"/>
      <c r="N19" s="7" t="s">
        <v>113</v>
      </c>
      <c r="O19" s="8">
        <v>94120</v>
      </c>
      <c r="P19" s="11" t="s">
        <v>68</v>
      </c>
      <c r="Q19" s="13">
        <f>SUM(Q10,Q18)</f>
        <v>3946658</v>
      </c>
      <c r="R19" s="14"/>
      <c r="S19" s="10"/>
      <c r="T19" s="11" t="s">
        <v>12</v>
      </c>
      <c r="U19" s="12">
        <f>SUM(U18)</f>
        <v>1743325</v>
      </c>
      <c r="V19" s="7"/>
      <c r="W19" s="7" t="s">
        <v>115</v>
      </c>
      <c r="X19" s="8">
        <v>109974</v>
      </c>
      <c r="Y19" s="7" t="s">
        <v>119</v>
      </c>
      <c r="Z19" s="8">
        <v>214605</v>
      </c>
      <c r="AA19" s="9" t="s">
        <v>66</v>
      </c>
    </row>
    <row r="20" spans="1:27" ht="15" customHeight="1">
      <c r="A20" s="28" t="s">
        <v>19</v>
      </c>
      <c r="B20" s="29"/>
      <c r="C20" s="12">
        <f>SUM(C19,C17,C14,C9)</f>
        <v>16239043</v>
      </c>
      <c r="D20" s="10"/>
      <c r="E20" s="11" t="s">
        <v>12</v>
      </c>
      <c r="F20" s="12">
        <f>SUM(F8:F19)</f>
        <v>6731406</v>
      </c>
      <c r="G20" s="23" t="s">
        <v>108</v>
      </c>
      <c r="H20" s="21">
        <v>471932</v>
      </c>
      <c r="I20" s="19" t="s">
        <v>66</v>
      </c>
      <c r="J20" s="28" t="s">
        <v>19</v>
      </c>
      <c r="K20" s="29"/>
      <c r="L20" s="12">
        <f>SUM(L19,L17,L15,L12,L7)</f>
        <v>15648205</v>
      </c>
      <c r="M20" s="7"/>
      <c r="N20" s="7" t="s">
        <v>115</v>
      </c>
      <c r="O20" s="8">
        <v>198540</v>
      </c>
      <c r="S20" s="28" t="s">
        <v>19</v>
      </c>
      <c r="T20" s="29"/>
      <c r="U20" s="12">
        <f>SUM(U19,U17,U15,U12,U7)</f>
        <v>16029067</v>
      </c>
      <c r="V20" s="10"/>
      <c r="W20" s="11" t="s">
        <v>12</v>
      </c>
      <c r="X20" s="12">
        <f>SUM(X17:X19)</f>
        <v>385470</v>
      </c>
      <c r="Y20" s="11" t="s">
        <v>12</v>
      </c>
      <c r="Z20" s="13">
        <f>SUM(Z12:Z19)</f>
        <v>2169711</v>
      </c>
      <c r="AA20" s="14"/>
    </row>
    <row r="21" spans="1:27" ht="15" customHeight="1">
      <c r="A21" s="7" t="s">
        <v>57</v>
      </c>
      <c r="B21" s="7" t="s">
        <v>58</v>
      </c>
      <c r="C21" s="8">
        <v>466520</v>
      </c>
      <c r="D21" s="7" t="s">
        <v>38</v>
      </c>
      <c r="E21" s="7" t="s">
        <v>111</v>
      </c>
      <c r="F21" s="8">
        <v>314630</v>
      </c>
      <c r="G21" s="24"/>
      <c r="H21" s="22"/>
      <c r="I21" s="20"/>
      <c r="J21" s="30" t="s">
        <v>17</v>
      </c>
      <c r="K21" s="31"/>
      <c r="L21" s="12">
        <v>1853041</v>
      </c>
      <c r="M21" s="10"/>
      <c r="N21" s="11" t="s">
        <v>12</v>
      </c>
      <c r="O21" s="12">
        <f>SUM(O18:O20)</f>
        <v>477720</v>
      </c>
      <c r="P21" s="37" t="s">
        <v>125</v>
      </c>
      <c r="Q21" s="38"/>
      <c r="R21" s="38"/>
      <c r="S21" s="30" t="s">
        <v>17</v>
      </c>
      <c r="T21" s="31"/>
      <c r="U21" s="12">
        <v>2695027</v>
      </c>
      <c r="V21" s="10" t="s">
        <v>37</v>
      </c>
      <c r="W21" s="10" t="s">
        <v>116</v>
      </c>
      <c r="X21" s="12">
        <v>81538</v>
      </c>
      <c r="Y21" s="11" t="s">
        <v>68</v>
      </c>
      <c r="Z21" s="13">
        <f>SUM(Z11,Z20)</f>
        <v>5700334</v>
      </c>
      <c r="AA21" s="14"/>
    </row>
    <row r="22" spans="1:24" ht="15" customHeight="1">
      <c r="A22" s="10"/>
      <c r="B22" s="11" t="s">
        <v>12</v>
      </c>
      <c r="C22" s="12">
        <f>SUM(C21)</f>
        <v>466520</v>
      </c>
      <c r="D22" s="7"/>
      <c r="E22" s="7" t="s">
        <v>113</v>
      </c>
      <c r="F22" s="8">
        <v>114120</v>
      </c>
      <c r="G22" s="23" t="s">
        <v>109</v>
      </c>
      <c r="H22" s="21">
        <v>42876</v>
      </c>
      <c r="I22" s="19" t="s">
        <v>66</v>
      </c>
      <c r="J22" s="28" t="s">
        <v>18</v>
      </c>
      <c r="K22" s="29"/>
      <c r="L22" s="12">
        <f>L20+L21</f>
        <v>17501246</v>
      </c>
      <c r="M22" s="10" t="s">
        <v>37</v>
      </c>
      <c r="N22" s="10" t="s">
        <v>116</v>
      </c>
      <c r="O22" s="12">
        <v>226282</v>
      </c>
      <c r="P22" s="37"/>
      <c r="Q22" s="38"/>
      <c r="R22" s="38"/>
      <c r="S22" s="28" t="s">
        <v>18</v>
      </c>
      <c r="T22" s="29"/>
      <c r="U22" s="12">
        <f>U20+U21</f>
        <v>18724094</v>
      </c>
      <c r="V22" s="7" t="s">
        <v>39</v>
      </c>
      <c r="W22" s="7" t="s">
        <v>40</v>
      </c>
      <c r="X22" s="8">
        <v>130364</v>
      </c>
    </row>
    <row r="23" spans="1:27" ht="15" customHeight="1">
      <c r="A23" s="30" t="s">
        <v>17</v>
      </c>
      <c r="B23" s="31"/>
      <c r="C23" s="12">
        <v>2917611</v>
      </c>
      <c r="D23" s="7"/>
      <c r="E23" s="7" t="s">
        <v>115</v>
      </c>
      <c r="F23" s="8">
        <v>130403</v>
      </c>
      <c r="G23" s="24"/>
      <c r="H23" s="22"/>
      <c r="I23" s="20"/>
      <c r="M23" s="7" t="s">
        <v>39</v>
      </c>
      <c r="N23" s="7" t="s">
        <v>40</v>
      </c>
      <c r="O23" s="8">
        <v>117300</v>
      </c>
      <c r="P23" s="37"/>
      <c r="Q23" s="38"/>
      <c r="R23" s="38"/>
      <c r="V23" s="7"/>
      <c r="W23" s="7" t="s">
        <v>41</v>
      </c>
      <c r="X23" s="8">
        <v>520000</v>
      </c>
      <c r="Y23" s="37" t="s">
        <v>126</v>
      </c>
      <c r="Z23" s="38"/>
      <c r="AA23" s="38"/>
    </row>
    <row r="24" spans="1:27" ht="15" customHeight="1">
      <c r="A24" s="28" t="s">
        <v>18</v>
      </c>
      <c r="B24" s="29"/>
      <c r="C24" s="12">
        <f>C20+C22+C23</f>
        <v>19623174</v>
      </c>
      <c r="D24" s="10"/>
      <c r="E24" s="11" t="s">
        <v>12</v>
      </c>
      <c r="F24" s="12">
        <f>SUM(F21:F23)</f>
        <v>559153</v>
      </c>
      <c r="G24" s="23" t="s">
        <v>110</v>
      </c>
      <c r="H24" s="21">
        <v>235229</v>
      </c>
      <c r="I24" s="19" t="s">
        <v>66</v>
      </c>
      <c r="M24" s="7"/>
      <c r="N24" s="7" t="s">
        <v>41</v>
      </c>
      <c r="O24" s="8">
        <v>485000</v>
      </c>
      <c r="P24" s="35" t="s">
        <v>128</v>
      </c>
      <c r="Q24" s="36"/>
      <c r="R24" s="36"/>
      <c r="V24" s="7"/>
      <c r="W24" s="7" t="s">
        <v>42</v>
      </c>
      <c r="X24" s="8">
        <v>46000</v>
      </c>
      <c r="Y24" s="37"/>
      <c r="Z24" s="38"/>
      <c r="AA24" s="38"/>
    </row>
    <row r="25" spans="4:27" ht="15" customHeight="1">
      <c r="D25" s="10" t="s">
        <v>37</v>
      </c>
      <c r="E25" s="10" t="s">
        <v>116</v>
      </c>
      <c r="F25" s="12">
        <v>236058</v>
      </c>
      <c r="G25" s="24"/>
      <c r="H25" s="22"/>
      <c r="I25" s="20"/>
      <c r="M25" s="7"/>
      <c r="N25" s="7" t="s">
        <v>42</v>
      </c>
      <c r="O25" s="8">
        <v>42500</v>
      </c>
      <c r="P25" s="35"/>
      <c r="Q25" s="36"/>
      <c r="R25" s="36"/>
      <c r="V25" s="7"/>
      <c r="W25" s="7" t="s">
        <v>43</v>
      </c>
      <c r="X25" s="8">
        <v>194000</v>
      </c>
      <c r="Y25" s="37"/>
      <c r="Z25" s="38"/>
      <c r="AA25" s="38"/>
    </row>
    <row r="26" spans="4:27" ht="15" customHeight="1">
      <c r="D26" s="7" t="s">
        <v>39</v>
      </c>
      <c r="E26" s="7" t="s">
        <v>40</v>
      </c>
      <c r="F26" s="8">
        <v>107520</v>
      </c>
      <c r="G26" s="1" t="s">
        <v>112</v>
      </c>
      <c r="H26" s="2">
        <v>35900</v>
      </c>
      <c r="I26" s="6" t="s">
        <v>66</v>
      </c>
      <c r="M26" s="7"/>
      <c r="N26" s="7" t="s">
        <v>43</v>
      </c>
      <c r="O26" s="8">
        <v>180000</v>
      </c>
      <c r="V26" s="7"/>
      <c r="W26" s="7" t="s">
        <v>44</v>
      </c>
      <c r="X26" s="8">
        <v>167900</v>
      </c>
      <c r="Y26" s="35" t="s">
        <v>127</v>
      </c>
      <c r="Z26" s="36"/>
      <c r="AA26" s="36"/>
    </row>
    <row r="27" spans="4:27" ht="15" customHeight="1">
      <c r="D27" s="7"/>
      <c r="E27" s="7" t="s">
        <v>41</v>
      </c>
      <c r="F27" s="8">
        <v>447500</v>
      </c>
      <c r="G27" s="23" t="s">
        <v>114</v>
      </c>
      <c r="H27" s="21">
        <v>357712</v>
      </c>
      <c r="I27" s="19" t="s">
        <v>66</v>
      </c>
      <c r="M27" s="7"/>
      <c r="N27" s="7" t="s">
        <v>44</v>
      </c>
      <c r="O27" s="8">
        <v>155125</v>
      </c>
      <c r="V27" s="7"/>
      <c r="W27" s="7" t="s">
        <v>45</v>
      </c>
      <c r="X27" s="8">
        <v>60000</v>
      </c>
      <c r="Y27" s="35"/>
      <c r="Z27" s="36"/>
      <c r="AA27" s="36"/>
    </row>
    <row r="28" spans="4:24" ht="15" customHeight="1">
      <c r="D28" s="7"/>
      <c r="E28" s="7" t="s">
        <v>42</v>
      </c>
      <c r="F28" s="8">
        <v>35500</v>
      </c>
      <c r="G28" s="24"/>
      <c r="H28" s="22"/>
      <c r="I28" s="20"/>
      <c r="M28" s="7"/>
      <c r="N28" s="7" t="s">
        <v>45</v>
      </c>
      <c r="O28" s="8">
        <v>20000</v>
      </c>
      <c r="V28" s="7"/>
      <c r="W28" s="7" t="s">
        <v>46</v>
      </c>
      <c r="X28" s="8">
        <v>266500</v>
      </c>
    </row>
    <row r="29" spans="4:24" ht="15" customHeight="1">
      <c r="D29" s="7"/>
      <c r="E29" s="7" t="s">
        <v>43</v>
      </c>
      <c r="F29" s="8">
        <v>152000</v>
      </c>
      <c r="G29" s="23" t="s">
        <v>123</v>
      </c>
      <c r="H29" s="21">
        <v>102282</v>
      </c>
      <c r="I29" s="19" t="s">
        <v>66</v>
      </c>
      <c r="M29" s="7"/>
      <c r="N29" s="7" t="s">
        <v>46</v>
      </c>
      <c r="O29" s="8">
        <v>242750</v>
      </c>
      <c r="V29" s="7"/>
      <c r="W29" s="7" t="s">
        <v>47</v>
      </c>
      <c r="X29" s="8">
        <v>84000</v>
      </c>
    </row>
    <row r="30" spans="4:24" ht="15" customHeight="1">
      <c r="D30" s="7"/>
      <c r="E30" s="7" t="s">
        <v>44</v>
      </c>
      <c r="F30" s="8">
        <v>153300</v>
      </c>
      <c r="G30" s="24"/>
      <c r="H30" s="22"/>
      <c r="I30" s="20"/>
      <c r="M30" s="10"/>
      <c r="N30" s="11" t="s">
        <v>12</v>
      </c>
      <c r="O30" s="12">
        <f>SUM(O23:O29)</f>
        <v>1242675</v>
      </c>
      <c r="V30" s="10"/>
      <c r="W30" s="11" t="s">
        <v>12</v>
      </c>
      <c r="X30" s="12">
        <f>SUM(X22:X29)</f>
        <v>1468764</v>
      </c>
    </row>
    <row r="31" spans="4:24" ht="15" customHeight="1">
      <c r="D31" s="7"/>
      <c r="E31" s="7" t="s">
        <v>45</v>
      </c>
      <c r="F31" s="8">
        <v>20000</v>
      </c>
      <c r="G31" s="11" t="s">
        <v>12</v>
      </c>
      <c r="H31" s="13">
        <f>SUM(H13:H29)</f>
        <v>3041331</v>
      </c>
      <c r="I31" s="14"/>
      <c r="M31" s="10" t="s">
        <v>48</v>
      </c>
      <c r="N31" s="10" t="s">
        <v>49</v>
      </c>
      <c r="O31" s="12">
        <v>300000</v>
      </c>
      <c r="V31" s="10" t="s">
        <v>48</v>
      </c>
      <c r="W31" s="10" t="s">
        <v>49</v>
      </c>
      <c r="X31" s="12">
        <v>681000</v>
      </c>
    </row>
    <row r="32" spans="4:24" ht="15" customHeight="1">
      <c r="D32" s="7"/>
      <c r="E32" s="7" t="s">
        <v>46</v>
      </c>
      <c r="F32" s="8">
        <v>216250</v>
      </c>
      <c r="G32" s="11" t="s">
        <v>68</v>
      </c>
      <c r="H32" s="13">
        <f>SUM(H12+H31)</f>
        <v>5803859</v>
      </c>
      <c r="I32" s="14"/>
      <c r="M32" s="10" t="s">
        <v>50</v>
      </c>
      <c r="N32" s="10" t="s">
        <v>16</v>
      </c>
      <c r="O32" s="12">
        <v>849797</v>
      </c>
      <c r="V32" s="10" t="s">
        <v>50</v>
      </c>
      <c r="W32" s="10" t="s">
        <v>16</v>
      </c>
      <c r="X32" s="12">
        <v>1743325</v>
      </c>
    </row>
    <row r="33" spans="4:24" ht="15" customHeight="1">
      <c r="D33" s="10"/>
      <c r="E33" s="11" t="s">
        <v>12</v>
      </c>
      <c r="F33" s="12">
        <f>SUM(F26:F32)</f>
        <v>1132070</v>
      </c>
      <c r="M33" s="28" t="s">
        <v>51</v>
      </c>
      <c r="N33" s="29"/>
      <c r="O33" s="12">
        <f>SUM(O5,O17,O21,O22,O30,O31,O32)</f>
        <v>13638735</v>
      </c>
      <c r="V33" s="28" t="s">
        <v>51</v>
      </c>
      <c r="W33" s="29"/>
      <c r="X33" s="12">
        <f>SUM(X5,X16,X20,X21,X30,X31,X32)</f>
        <v>16752598</v>
      </c>
    </row>
    <row r="34" spans="4:24" ht="15" customHeight="1">
      <c r="D34" s="10" t="s">
        <v>48</v>
      </c>
      <c r="E34" s="10" t="s">
        <v>49</v>
      </c>
      <c r="F34" s="12">
        <v>748000</v>
      </c>
      <c r="G34" s="37" t="s">
        <v>124</v>
      </c>
      <c r="H34" s="38"/>
      <c r="I34" s="38"/>
      <c r="M34" s="7" t="s">
        <v>56</v>
      </c>
      <c r="N34" s="7" t="s">
        <v>117</v>
      </c>
      <c r="O34" s="8">
        <v>466520</v>
      </c>
      <c r="V34" s="30" t="s">
        <v>52</v>
      </c>
      <c r="W34" s="31"/>
      <c r="X34" s="12">
        <v>1971496</v>
      </c>
    </row>
    <row r="35" spans="4:24" ht="15" customHeight="1">
      <c r="D35" s="10" t="s">
        <v>50</v>
      </c>
      <c r="E35" s="10" t="s">
        <v>16</v>
      </c>
      <c r="F35" s="12">
        <v>586100</v>
      </c>
      <c r="G35" s="37"/>
      <c r="H35" s="38"/>
      <c r="I35" s="38"/>
      <c r="M35" s="7"/>
      <c r="N35" s="7" t="s">
        <v>118</v>
      </c>
      <c r="O35" s="8">
        <v>478380</v>
      </c>
      <c r="V35" s="28" t="s">
        <v>53</v>
      </c>
      <c r="W35" s="29"/>
      <c r="X35" s="12">
        <f>X33+X34</f>
        <v>18724094</v>
      </c>
    </row>
    <row r="36" spans="4:15" ht="15" customHeight="1">
      <c r="D36" s="28" t="s">
        <v>51</v>
      </c>
      <c r="E36" s="29"/>
      <c r="F36" s="12">
        <f>SUM(F7,F20,F24,F25,F33,F34,F35)</f>
        <v>16150276</v>
      </c>
      <c r="G36" s="37"/>
      <c r="H36" s="38"/>
      <c r="I36" s="38"/>
      <c r="M36" s="10"/>
      <c r="N36" s="11" t="s">
        <v>12</v>
      </c>
      <c r="O36" s="12">
        <f>SUM(O34:O35)</f>
        <v>944900</v>
      </c>
    </row>
    <row r="37" spans="4:15" ht="15" customHeight="1">
      <c r="D37" s="10" t="s">
        <v>56</v>
      </c>
      <c r="E37" s="10" t="s">
        <v>58</v>
      </c>
      <c r="F37" s="12">
        <v>466520</v>
      </c>
      <c r="G37" s="35" t="s">
        <v>129</v>
      </c>
      <c r="H37" s="36"/>
      <c r="I37" s="36"/>
      <c r="M37" s="30" t="s">
        <v>52</v>
      </c>
      <c r="N37" s="31"/>
      <c r="O37" s="12">
        <v>2917611</v>
      </c>
    </row>
    <row r="38" spans="4:15" ht="15" customHeight="1">
      <c r="D38" s="30" t="s">
        <v>52</v>
      </c>
      <c r="E38" s="31"/>
      <c r="F38" s="12">
        <v>3006378</v>
      </c>
      <c r="G38" s="35"/>
      <c r="H38" s="36"/>
      <c r="I38" s="36"/>
      <c r="M38" s="28" t="s">
        <v>53</v>
      </c>
      <c r="N38" s="29"/>
      <c r="O38" s="12">
        <f>O36+O33+O37</f>
        <v>17501246</v>
      </c>
    </row>
    <row r="39" spans="4:6" ht="15" customHeight="1">
      <c r="D39" s="28" t="s">
        <v>53</v>
      </c>
      <c r="E39" s="29"/>
      <c r="F39" s="12">
        <f>SUM(F36:F38)</f>
        <v>19623174</v>
      </c>
    </row>
  </sheetData>
  <mergeCells count="52">
    <mergeCell ref="Y23:AA25"/>
    <mergeCell ref="Y26:AA27"/>
    <mergeCell ref="V35:W35"/>
    <mergeCell ref="G37:I38"/>
    <mergeCell ref="G24:G25"/>
    <mergeCell ref="G34:I36"/>
    <mergeCell ref="P21:R23"/>
    <mergeCell ref="P24:R25"/>
    <mergeCell ref="V34:W34"/>
    <mergeCell ref="S2:U2"/>
    <mergeCell ref="V2:X2"/>
    <mergeCell ref="S20:T20"/>
    <mergeCell ref="S21:T21"/>
    <mergeCell ref="S22:T22"/>
    <mergeCell ref="S1:AA1"/>
    <mergeCell ref="M38:N38"/>
    <mergeCell ref="J22:K22"/>
    <mergeCell ref="M33:N33"/>
    <mergeCell ref="M37:N37"/>
    <mergeCell ref="J2:L2"/>
    <mergeCell ref="M2:O2"/>
    <mergeCell ref="J20:K20"/>
    <mergeCell ref="J21:K21"/>
    <mergeCell ref="V33:W33"/>
    <mergeCell ref="J1:R1"/>
    <mergeCell ref="A23:B23"/>
    <mergeCell ref="D4:F4"/>
    <mergeCell ref="A4:C4"/>
    <mergeCell ref="A20:B20"/>
    <mergeCell ref="G22:G23"/>
    <mergeCell ref="H22:H23"/>
    <mergeCell ref="I22:I23"/>
    <mergeCell ref="I20:I21"/>
    <mergeCell ref="H20:H21"/>
    <mergeCell ref="D39:E39"/>
    <mergeCell ref="D38:E38"/>
    <mergeCell ref="D36:E36"/>
    <mergeCell ref="A24:B24"/>
    <mergeCell ref="G20:G21"/>
    <mergeCell ref="G29:G30"/>
    <mergeCell ref="H29:H30"/>
    <mergeCell ref="A3:I3"/>
    <mergeCell ref="I29:I30"/>
    <mergeCell ref="I27:I28"/>
    <mergeCell ref="H27:H28"/>
    <mergeCell ref="G27:G28"/>
    <mergeCell ref="I24:I25"/>
    <mergeCell ref="H24:H25"/>
    <mergeCell ref="A1:I2"/>
    <mergeCell ref="I13:I14"/>
    <mergeCell ref="H13:H14"/>
    <mergeCell ref="G13:G14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DX-4820-23</cp:lastModifiedBy>
  <cp:lastPrinted>2010-05-06T05:44:27Z</cp:lastPrinted>
  <dcterms:created xsi:type="dcterms:W3CDTF">2010-04-24T03:49:47Z</dcterms:created>
  <dcterms:modified xsi:type="dcterms:W3CDTF">2010-05-06T05:44:31Z</dcterms:modified>
  <cp:category/>
  <cp:version/>
  <cp:contentType/>
  <cp:contentStatus/>
</cp:coreProperties>
</file>